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P:\PPTO 2025\PRESUPUESTO AUTORIZADO 2025 CONGRESO\ANEXOS Omar por corregir\"/>
    </mc:Choice>
  </mc:AlternateContent>
  <xr:revisionPtr revIDLastSave="0" documentId="13_ncr:1_{B8432FCF-3677-412D-80F8-EF7A65BC2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STO PROGRAMABLE" sheetId="11" r:id="rId1"/>
    <sheet name="Hoja1" sheetId="12" r:id="rId2"/>
  </sheets>
  <definedNames>
    <definedName name="_Toc116480517" localSheetId="0">'GASTO PROGRAMABLE'!#REF!</definedName>
    <definedName name="_xlnm.Print_Titles" localSheetId="0">'GASTO PROGRAMABLE'!$1:$4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1" l="1"/>
  <c r="F5" i="11"/>
  <c r="F17" i="11"/>
  <c r="F50" i="11"/>
  <c r="F27" i="11" l="1"/>
  <c r="F55" i="11"/>
  <c r="G66" i="11"/>
  <c r="H66" i="11" s="1"/>
  <c r="G65" i="11"/>
  <c r="H65" i="11" s="1"/>
  <c r="G64" i="11"/>
  <c r="H64" i="11" s="1"/>
  <c r="G63" i="11"/>
  <c r="H63" i="11" s="1"/>
  <c r="G62" i="11"/>
  <c r="H62" i="11" s="1"/>
  <c r="G60" i="11"/>
  <c r="H60" i="11" s="1"/>
  <c r="G54" i="11"/>
  <c r="H54" i="11" s="1"/>
  <c r="G53" i="11"/>
  <c r="H53" i="11" s="1"/>
  <c r="G52" i="11"/>
  <c r="H52" i="11" s="1"/>
  <c r="G51" i="11"/>
  <c r="H51" i="11" s="1"/>
  <c r="G48" i="11"/>
  <c r="H48" i="11" s="1"/>
  <c r="G47" i="1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1" i="11"/>
  <c r="H41" i="11" s="1"/>
  <c r="G40" i="11"/>
  <c r="H40" i="11" s="1"/>
  <c r="G39" i="11"/>
  <c r="H39" i="11" s="1"/>
  <c r="G38" i="11"/>
  <c r="H38" i="11" s="1"/>
  <c r="G37" i="11"/>
  <c r="H37" i="11" s="1"/>
  <c r="G36" i="11"/>
  <c r="H36" i="11" s="1"/>
  <c r="G35" i="11"/>
  <c r="H35" i="11" s="1"/>
  <c r="G34" i="11"/>
  <c r="H34" i="11" s="1"/>
  <c r="G33" i="11"/>
  <c r="H33" i="11" s="1"/>
  <c r="G32" i="11"/>
  <c r="H32" i="11" s="1"/>
  <c r="G31" i="11"/>
  <c r="H31" i="11" s="1"/>
  <c r="G30" i="11"/>
  <c r="H30" i="11" s="1"/>
  <c r="G29" i="11"/>
  <c r="H29" i="11" s="1"/>
  <c r="G28" i="11"/>
  <c r="H28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6" i="11"/>
  <c r="H16" i="11" s="1"/>
  <c r="G15" i="11"/>
  <c r="H15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6" i="11"/>
  <c r="H6" i="11" s="1"/>
  <c r="G5" i="11"/>
  <c r="H5" i="11" s="1"/>
  <c r="F67" i="11"/>
  <c r="F61" i="11"/>
  <c r="F49" i="11"/>
  <c r="F14" i="11"/>
  <c r="F7" i="11"/>
  <c r="E17" i="11"/>
  <c r="G17" i="11" l="1"/>
  <c r="H17" i="11" s="1"/>
  <c r="G50" i="11"/>
  <c r="H50" i="11" s="1"/>
  <c r="F68" i="11"/>
  <c r="F56" i="11"/>
  <c r="E67" i="11"/>
  <c r="E61" i="11"/>
  <c r="E55" i="11"/>
  <c r="E49" i="11"/>
  <c r="E27" i="11"/>
  <c r="E14" i="11"/>
  <c r="E7" i="11"/>
  <c r="F70" i="11" l="1"/>
  <c r="E68" i="11"/>
  <c r="E56" i="11"/>
  <c r="D17" i="11"/>
  <c r="E70" i="11" l="1"/>
  <c r="D7" i="11" l="1"/>
  <c r="G7" i="11"/>
  <c r="H7" i="11" s="1"/>
  <c r="C7" i="11"/>
  <c r="C17" i="11" l="1"/>
  <c r="D67" i="11" l="1"/>
  <c r="G67" i="11"/>
  <c r="C67" i="11"/>
  <c r="D61" i="11"/>
  <c r="G61" i="11"/>
  <c r="C61" i="11"/>
  <c r="D55" i="11"/>
  <c r="C55" i="11"/>
  <c r="D27" i="11"/>
  <c r="C27" i="11"/>
  <c r="D49" i="11"/>
  <c r="C49" i="11"/>
  <c r="D14" i="11"/>
  <c r="G14" i="11"/>
  <c r="H14" i="11" s="1"/>
  <c r="C14" i="11"/>
  <c r="H67" i="11" l="1"/>
  <c r="C68" i="11"/>
  <c r="D68" i="11"/>
  <c r="H61" i="11"/>
  <c r="C56" i="11"/>
  <c r="G68" i="11"/>
  <c r="G55" i="11"/>
  <c r="H55" i="11" s="1"/>
  <c r="G49" i="11"/>
  <c r="H49" i="11" s="1"/>
  <c r="G27" i="11"/>
  <c r="H27" i="11" s="1"/>
  <c r="D56" i="11"/>
  <c r="H68" i="11" l="1"/>
  <c r="C70" i="11"/>
  <c r="D70" i="11"/>
  <c r="G56" i="11"/>
  <c r="H56" i="11" s="1"/>
  <c r="G70" i="11" l="1"/>
  <c r="H70" i="11" s="1"/>
</calcChain>
</file>

<file path=xl/sharedStrings.xml><?xml version="1.0" encoding="utf-8"?>
<sst xmlns="http://schemas.openxmlformats.org/spreadsheetml/2006/main" count="88" uniqueCount="75">
  <si>
    <t>Secretaría de Salud</t>
  </si>
  <si>
    <t>Secretaría de Educación Pública</t>
  </si>
  <si>
    <t>Instituto Sudcaliforniano de las Mujeres</t>
  </si>
  <si>
    <t>Secretaría del Trabajo, Bienestar y Desarrollo Social</t>
  </si>
  <si>
    <t>Secretaría de Pesca, Acuacultura y Desarrollo Agropecuario</t>
  </si>
  <si>
    <t>GASTO PROGRAMABLE</t>
  </si>
  <si>
    <t>RAMO</t>
  </si>
  <si>
    <t>ENTES PÚBLICOS</t>
  </si>
  <si>
    <t>VARIACION</t>
  </si>
  <si>
    <t>%</t>
  </si>
  <si>
    <t>Tribunal Estatal Electoral</t>
  </si>
  <si>
    <t>Comisión Estatal de los Derechos Humanos</t>
  </si>
  <si>
    <t>Instituto Estatal Electoral</t>
  </si>
  <si>
    <t>Instituto de Transparencia, Acceso a la Información Pública y Protección de Datos Personales</t>
  </si>
  <si>
    <t>Tribunal de Justicia Administrativa</t>
  </si>
  <si>
    <t>Auditoría Superior del Estado</t>
  </si>
  <si>
    <t>ÓRGANOS CONSTITUCIONALES AUTÓNOMOS</t>
  </si>
  <si>
    <t>Secretaría General de Gobierno</t>
  </si>
  <si>
    <t>Secretaría de Finanzas y Administración</t>
  </si>
  <si>
    <t>Procuraduría General de Justicia</t>
  </si>
  <si>
    <t>Secretaría de Turismo y Economía</t>
  </si>
  <si>
    <t>Secretaría de Seguridad Pública</t>
  </si>
  <si>
    <t>Contraloría General</t>
  </si>
  <si>
    <t>Patronato del Estudiante Sudcaliforniano</t>
  </si>
  <si>
    <t>Instituto Sudcaliforniano de Cultura</t>
  </si>
  <si>
    <t>Instituto Estatal de Radio y Televisión</t>
  </si>
  <si>
    <t>Instituto Sudcaliforniano del Deporte</t>
  </si>
  <si>
    <t>Museo de Arte de Baja California Sur</t>
  </si>
  <si>
    <t>Sistema Estatal para el Desarrollo Integral de la Familia</t>
  </si>
  <si>
    <t>Junta Estatal de Caminos</t>
  </si>
  <si>
    <t>Instituto de Vivienda</t>
  </si>
  <si>
    <t>Comision Estatal del Agua</t>
  </si>
  <si>
    <t>Instituto Sudcaliforniano de la Juventud</t>
  </si>
  <si>
    <t>Comisión Estatal de Búsqueda de Personas del Estado de Baja California Sur</t>
  </si>
  <si>
    <t>Secretaría Ejecutiva del Sistema Estatal de Protección Integral de Niños, Niñas y Adolescentes</t>
  </si>
  <si>
    <t>Atención a Víctimas del Delito</t>
  </si>
  <si>
    <t>Comisión para Erradicar la Trata de Personas en el Estado de B.C.S.</t>
  </si>
  <si>
    <t>Centro de Conciliación Laboral</t>
  </si>
  <si>
    <t>Comisión de Conciliación y Arbitraje Médico</t>
  </si>
  <si>
    <t>Consejo Sudcaliforniano de Ciencia y Tecnología (COSCYT)</t>
  </si>
  <si>
    <t>Instituto Sudcaliforniano de la Infraestructura Física Educativa del Estado de B.C.S.</t>
  </si>
  <si>
    <t>Instituto Sudcaliforniano para la Inclusión de las Personas con Discapacidad</t>
  </si>
  <si>
    <t>Secretaría Ejecutiva del Sistema Estatal Anticorrupción</t>
  </si>
  <si>
    <t>GASTO NO PROGRAMABLE</t>
  </si>
  <si>
    <t>002</t>
  </si>
  <si>
    <t>004</t>
  </si>
  <si>
    <t>005</t>
  </si>
  <si>
    <t>007</t>
  </si>
  <si>
    <t>008</t>
  </si>
  <si>
    <t>009</t>
  </si>
  <si>
    <t>010</t>
  </si>
  <si>
    <t>013</t>
  </si>
  <si>
    <t>014</t>
  </si>
  <si>
    <t>015</t>
  </si>
  <si>
    <t>016</t>
  </si>
  <si>
    <t>017</t>
  </si>
  <si>
    <t>001</t>
  </si>
  <si>
    <t>003</t>
  </si>
  <si>
    <t>GASTO NETO TOTAL</t>
  </si>
  <si>
    <t>ANEXO I-9 GASTO PROGRAMABLE Y NO PROGRAMABLE</t>
  </si>
  <si>
    <t>ORGANISMOS PÚBLICOS DESCENTRALIZADOS Y DESCONCENTRADOS</t>
  </si>
  <si>
    <t>PODERES LEGISLATIVO Y JUDICIAL DEL ESTADO</t>
  </si>
  <si>
    <t>Oficina del Ejecutivo</t>
  </si>
  <si>
    <t>H. Congreso del Estado de Baja California Sur</t>
  </si>
  <si>
    <t>H. Tribunal Superior de Justicia y Consejo de la Judicatura del Estado de Baja California Sur</t>
  </si>
  <si>
    <t>Secretaría de Planeación Urbana, Infraestructura, Movilidad, Medio Ambiente y Recursos Naturales</t>
  </si>
  <si>
    <t>Municipio de La Paz</t>
  </si>
  <si>
    <t>Municipio de Comondú</t>
  </si>
  <si>
    <t>Municipio de Mulegé</t>
  </si>
  <si>
    <t>Municipio de Los Cabos</t>
  </si>
  <si>
    <t>Municipio de Loreto</t>
  </si>
  <si>
    <t>MUNICIPIOS (Capítulo 8000)</t>
  </si>
  <si>
    <t>MUNICIPIOS (Capítulo 7000)</t>
  </si>
  <si>
    <t>DEPENDENCIAS DEL PODER EJECUTIVO</t>
  </si>
  <si>
    <t>DEPENDENCIA DEL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</si>
</sst>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18"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topLeftCell="A4" workbookViewId="0">
      <selection activeCell="F20" sqref="F20"/>
    </sheetView>
  </sheetViews>
  <sheetFormatPr baseColWidth="10" defaultRowHeight="12.75" x14ac:dyDescent="0.2"/>
  <cols>
    <col min="1" max="1" width="10.140625" style="3" customWidth="1"/>
    <col min="2" max="2" width="43" customWidth="1"/>
    <col min="3" max="6" width="20.42578125" customWidth="1"/>
    <col min="7" max="7" width="17.7109375" style="3" customWidth="1"/>
    <col min="8" max="8" width="13.140625" customWidth="1"/>
    <col min="9" max="9" width="17.5703125" customWidth="1"/>
    <col min="10" max="10" width="18.5703125" customWidth="1"/>
  </cols>
  <sheetData>
    <row r="1" spans="1:9" ht="20.25" customHeight="1" x14ac:dyDescent="0.25">
      <c r="A1" s="16" t="s">
        <v>59</v>
      </c>
      <c r="B1" s="16"/>
      <c r="C1" s="16"/>
      <c r="D1" s="16"/>
      <c r="E1" s="16"/>
      <c r="F1" s="16"/>
      <c r="G1" s="16"/>
      <c r="H1" s="16"/>
    </row>
    <row r="2" spans="1:9" ht="20.25" customHeight="1" x14ac:dyDescent="0.25">
      <c r="A2" s="5"/>
      <c r="B2" s="5"/>
      <c r="C2" s="5"/>
      <c r="D2" s="5"/>
      <c r="E2" s="5"/>
      <c r="F2" s="5"/>
      <c r="G2" s="5"/>
      <c r="H2" s="5"/>
    </row>
    <row r="3" spans="1:9" ht="27" customHeight="1" x14ac:dyDescent="0.2">
      <c r="A3" s="17" t="s">
        <v>5</v>
      </c>
      <c r="B3" s="17"/>
      <c r="C3" s="17"/>
      <c r="D3" s="17"/>
      <c r="E3" s="17"/>
      <c r="F3" s="17"/>
      <c r="G3" s="17"/>
      <c r="H3" s="17"/>
    </row>
    <row r="4" spans="1:9" ht="20.25" customHeight="1" x14ac:dyDescent="0.2">
      <c r="A4" s="8" t="s">
        <v>6</v>
      </c>
      <c r="B4" s="8" t="s">
        <v>7</v>
      </c>
      <c r="C4" s="8">
        <v>2022</v>
      </c>
      <c r="D4" s="8">
        <v>2023</v>
      </c>
      <c r="E4" s="8">
        <v>2024</v>
      </c>
      <c r="F4" s="8">
        <v>2025</v>
      </c>
      <c r="G4" s="8" t="s">
        <v>8</v>
      </c>
      <c r="H4" s="8" t="s">
        <v>9</v>
      </c>
    </row>
    <row r="5" spans="1:9" s="2" customFormat="1" ht="30" customHeight="1" x14ac:dyDescent="0.2">
      <c r="A5" s="15" t="s">
        <v>56</v>
      </c>
      <c r="B5" s="10" t="s">
        <v>63</v>
      </c>
      <c r="C5" s="11">
        <v>234000000</v>
      </c>
      <c r="D5" s="11">
        <v>239000000</v>
      </c>
      <c r="E5" s="11">
        <v>259514475</v>
      </c>
      <c r="F5" s="11">
        <f>259490976+33776861</f>
        <v>293267837</v>
      </c>
      <c r="G5" s="11">
        <f>+F5-E5</f>
        <v>33753362</v>
      </c>
      <c r="H5" s="12">
        <f>+G5/E5</f>
        <v>0.13006350416484475</v>
      </c>
      <c r="I5" s="4"/>
    </row>
    <row r="6" spans="1:9" s="2" customFormat="1" ht="44.25" customHeight="1" x14ac:dyDescent="0.2">
      <c r="A6" s="15" t="s">
        <v>57</v>
      </c>
      <c r="B6" s="10" t="s">
        <v>64</v>
      </c>
      <c r="C6" s="11">
        <v>397950000</v>
      </c>
      <c r="D6" s="11">
        <v>447950000</v>
      </c>
      <c r="E6" s="11">
        <v>479306500</v>
      </c>
      <c r="F6" s="11">
        <v>498747272</v>
      </c>
      <c r="G6" s="11">
        <f>+F6-E6</f>
        <v>19440772</v>
      </c>
      <c r="H6" s="12">
        <f>+G6/E6</f>
        <v>4.0560209385852267E-2</v>
      </c>
      <c r="I6" s="4"/>
    </row>
    <row r="7" spans="1:9" ht="20.25" customHeight="1" x14ac:dyDescent="0.2">
      <c r="A7" s="17" t="s">
        <v>61</v>
      </c>
      <c r="B7" s="17"/>
      <c r="C7" s="13">
        <f>SUM(C5:C6)</f>
        <v>631950000</v>
      </c>
      <c r="D7" s="13">
        <f t="shared" ref="D7:G7" si="0">SUM(D5:D6)</f>
        <v>686950000</v>
      </c>
      <c r="E7" s="13">
        <f t="shared" si="0"/>
        <v>738820975</v>
      </c>
      <c r="F7" s="13">
        <f t="shared" si="0"/>
        <v>792015109</v>
      </c>
      <c r="G7" s="13">
        <f t="shared" si="0"/>
        <v>53194134</v>
      </c>
      <c r="H7" s="14">
        <f>+G7/E7</f>
        <v>7.1998678705622834E-2</v>
      </c>
    </row>
    <row r="8" spans="1:9" s="2" customFormat="1" ht="30" customHeight="1" x14ac:dyDescent="0.2">
      <c r="A8" s="9">
        <v>1201</v>
      </c>
      <c r="B8" s="10" t="s">
        <v>10</v>
      </c>
      <c r="C8" s="11">
        <v>17000000</v>
      </c>
      <c r="D8" s="11">
        <v>17000000</v>
      </c>
      <c r="E8" s="11">
        <v>17000000</v>
      </c>
      <c r="F8" s="11">
        <v>17561000</v>
      </c>
      <c r="G8" s="11">
        <f t="shared" ref="G8:G13" si="1">+F8-E8</f>
        <v>561000</v>
      </c>
      <c r="H8" s="12">
        <f t="shared" ref="H8:H14" si="2">+G8/E8</f>
        <v>3.3000000000000002E-2</v>
      </c>
      <c r="I8" s="4"/>
    </row>
    <row r="9" spans="1:9" s="2" customFormat="1" ht="30" customHeight="1" x14ac:dyDescent="0.2">
      <c r="A9" s="9">
        <v>1202</v>
      </c>
      <c r="B9" s="10" t="s">
        <v>11</v>
      </c>
      <c r="C9" s="11">
        <v>12384283</v>
      </c>
      <c r="D9" s="11">
        <v>13184283</v>
      </c>
      <c r="E9" s="11">
        <v>13184283</v>
      </c>
      <c r="F9" s="11">
        <v>13184283</v>
      </c>
      <c r="G9" s="11">
        <f t="shared" si="1"/>
        <v>0</v>
      </c>
      <c r="H9" s="12">
        <f t="shared" si="2"/>
        <v>0</v>
      </c>
      <c r="I9" s="4"/>
    </row>
    <row r="10" spans="1:9" s="2" customFormat="1" ht="30" customHeight="1" x14ac:dyDescent="0.2">
      <c r="A10" s="9">
        <v>1203</v>
      </c>
      <c r="B10" s="10" t="s">
        <v>12</v>
      </c>
      <c r="C10" s="11">
        <v>100209774</v>
      </c>
      <c r="D10" s="11">
        <v>123209774</v>
      </c>
      <c r="E10" s="11">
        <v>244815906</v>
      </c>
      <c r="F10" s="11">
        <v>149480466</v>
      </c>
      <c r="G10" s="11">
        <f t="shared" si="1"/>
        <v>-95335440</v>
      </c>
      <c r="H10" s="12">
        <f t="shared" si="2"/>
        <v>-0.38941685431174555</v>
      </c>
      <c r="I10" s="4"/>
    </row>
    <row r="11" spans="1:9" s="2" customFormat="1" ht="48" customHeight="1" x14ac:dyDescent="0.2">
      <c r="A11" s="9">
        <v>1204</v>
      </c>
      <c r="B11" s="10" t="s">
        <v>13</v>
      </c>
      <c r="C11" s="11">
        <v>10182726</v>
      </c>
      <c r="D11" s="11">
        <v>11482722</v>
      </c>
      <c r="E11" s="11">
        <v>13177722</v>
      </c>
      <c r="F11" s="11">
        <v>13177722</v>
      </c>
      <c r="G11" s="11">
        <f t="shared" si="1"/>
        <v>0</v>
      </c>
      <c r="H11" s="12">
        <f t="shared" si="2"/>
        <v>0</v>
      </c>
      <c r="I11" s="4"/>
    </row>
    <row r="12" spans="1:9" s="2" customFormat="1" ht="30" customHeight="1" x14ac:dyDescent="0.2">
      <c r="A12" s="9">
        <v>1205</v>
      </c>
      <c r="B12" s="10" t="s">
        <v>14</v>
      </c>
      <c r="C12" s="11">
        <v>11242325</v>
      </c>
      <c r="D12" s="11">
        <v>12719712</v>
      </c>
      <c r="E12" s="11">
        <v>14977365</v>
      </c>
      <c r="F12" s="11">
        <v>16686263</v>
      </c>
      <c r="G12" s="11">
        <f t="shared" si="1"/>
        <v>1708898</v>
      </c>
      <c r="H12" s="12">
        <f t="shared" si="2"/>
        <v>0.1140987082841341</v>
      </c>
      <c r="I12" s="4"/>
    </row>
    <row r="13" spans="1:9" s="2" customFormat="1" ht="30" customHeight="1" x14ac:dyDescent="0.2">
      <c r="A13" s="9">
        <v>1206</v>
      </c>
      <c r="B13" s="10" t="s">
        <v>15</v>
      </c>
      <c r="C13" s="11">
        <v>33000000</v>
      </c>
      <c r="D13" s="11">
        <v>33000000</v>
      </c>
      <c r="E13" s="11">
        <v>34250000</v>
      </c>
      <c r="F13" s="11">
        <v>35380250</v>
      </c>
      <c r="G13" s="11">
        <f t="shared" si="1"/>
        <v>1130250</v>
      </c>
      <c r="H13" s="12">
        <f t="shared" si="2"/>
        <v>3.3000000000000002E-2</v>
      </c>
      <c r="I13" s="4"/>
    </row>
    <row r="14" spans="1:9" ht="20.25" customHeight="1" x14ac:dyDescent="0.2">
      <c r="A14" s="17" t="s">
        <v>16</v>
      </c>
      <c r="B14" s="17"/>
      <c r="C14" s="13">
        <f>SUM(C8:C13)</f>
        <v>184019108</v>
      </c>
      <c r="D14" s="13">
        <f t="shared" ref="D14:G14" si="3">SUM(D8:D13)</f>
        <v>210596491</v>
      </c>
      <c r="E14" s="13">
        <f t="shared" si="3"/>
        <v>337405276</v>
      </c>
      <c r="F14" s="13">
        <f t="shared" si="3"/>
        <v>245469984</v>
      </c>
      <c r="G14" s="13">
        <f t="shared" si="3"/>
        <v>-91935292</v>
      </c>
      <c r="H14" s="14">
        <f t="shared" si="2"/>
        <v>-0.27247733968451637</v>
      </c>
    </row>
    <row r="15" spans="1:9" s="2" customFormat="1" ht="30" customHeight="1" x14ac:dyDescent="0.2">
      <c r="A15" s="15" t="s">
        <v>44</v>
      </c>
      <c r="B15" s="10" t="s">
        <v>62</v>
      </c>
      <c r="C15" s="11">
        <v>87068800</v>
      </c>
      <c r="D15" s="11">
        <v>89664511</v>
      </c>
      <c r="E15" s="11">
        <v>93671547</v>
      </c>
      <c r="F15" s="11">
        <v>95630399</v>
      </c>
      <c r="G15" s="11">
        <f t="shared" ref="G15:G26" si="4">+F15-E15</f>
        <v>1958852</v>
      </c>
      <c r="H15" s="12">
        <f t="shared" ref="H15:H27" si="5">+G15/E15</f>
        <v>2.0911921098089689E-2</v>
      </c>
      <c r="I15" s="4"/>
    </row>
    <row r="16" spans="1:9" s="2" customFormat="1" ht="30" customHeight="1" x14ac:dyDescent="0.2">
      <c r="A16" s="15" t="s">
        <v>45</v>
      </c>
      <c r="B16" s="10" t="s">
        <v>17</v>
      </c>
      <c r="C16" s="11">
        <v>103986961</v>
      </c>
      <c r="D16" s="11">
        <v>140538504</v>
      </c>
      <c r="E16" s="11">
        <v>160450330</v>
      </c>
      <c r="F16" s="11">
        <v>170752426</v>
      </c>
      <c r="G16" s="11">
        <f t="shared" si="4"/>
        <v>10302096</v>
      </c>
      <c r="H16" s="12">
        <f t="shared" si="5"/>
        <v>6.4207384303915108E-2</v>
      </c>
      <c r="I16" s="4"/>
    </row>
    <row r="17" spans="1:10" s="2" customFormat="1" ht="30" customHeight="1" x14ac:dyDescent="0.2">
      <c r="A17" s="15" t="s">
        <v>46</v>
      </c>
      <c r="B17" s="10" t="s">
        <v>18</v>
      </c>
      <c r="C17" s="11">
        <f>1470382996-224587097</f>
        <v>1245795899</v>
      </c>
      <c r="D17" s="11">
        <f>1579664913-258711791</f>
        <v>1320953122</v>
      </c>
      <c r="E17" s="11">
        <f>1951818666-302406812</f>
        <v>1649411854</v>
      </c>
      <c r="F17" s="11">
        <f>2050245788-309718098</f>
        <v>1740527690</v>
      </c>
      <c r="G17" s="11">
        <f t="shared" si="4"/>
        <v>91115836</v>
      </c>
      <c r="H17" s="12">
        <f t="shared" si="5"/>
        <v>5.5241409705547077E-2</v>
      </c>
      <c r="I17" s="4"/>
      <c r="J17" s="4"/>
    </row>
    <row r="18" spans="1:10" s="2" customFormat="1" ht="42" customHeight="1" x14ac:dyDescent="0.2">
      <c r="A18" s="15" t="s">
        <v>47</v>
      </c>
      <c r="B18" s="10" t="s">
        <v>65</v>
      </c>
      <c r="C18" s="11">
        <v>224884153</v>
      </c>
      <c r="D18" s="11">
        <v>545022280</v>
      </c>
      <c r="E18" s="11">
        <v>627470102</v>
      </c>
      <c r="F18" s="11">
        <v>636872903</v>
      </c>
      <c r="G18" s="11">
        <f t="shared" si="4"/>
        <v>9402801</v>
      </c>
      <c r="H18" s="12">
        <f t="shared" si="5"/>
        <v>1.4985257417093636E-2</v>
      </c>
      <c r="I18" s="4"/>
    </row>
    <row r="19" spans="1:10" s="2" customFormat="1" ht="30" customHeight="1" x14ac:dyDescent="0.2">
      <c r="A19" s="15" t="s">
        <v>48</v>
      </c>
      <c r="B19" s="10" t="s">
        <v>1</v>
      </c>
      <c r="C19" s="11">
        <v>7799584187</v>
      </c>
      <c r="D19" s="11">
        <v>8584204470</v>
      </c>
      <c r="E19" s="11">
        <v>9348107880</v>
      </c>
      <c r="F19" s="11">
        <v>10217033661</v>
      </c>
      <c r="G19" s="11">
        <f t="shared" si="4"/>
        <v>868925781</v>
      </c>
      <c r="H19" s="12">
        <f t="shared" si="5"/>
        <v>9.2952048923081107E-2</v>
      </c>
      <c r="I19" s="4"/>
    </row>
    <row r="20" spans="1:10" s="2" customFormat="1" ht="30" customHeight="1" x14ac:dyDescent="0.2">
      <c r="A20" s="15" t="s">
        <v>49</v>
      </c>
      <c r="B20" s="10" t="s">
        <v>19</v>
      </c>
      <c r="C20" s="11">
        <v>320136839</v>
      </c>
      <c r="D20" s="11">
        <v>341588905</v>
      </c>
      <c r="E20" s="11">
        <v>407506298</v>
      </c>
      <c r="F20" s="11">
        <f>440151078+5000000</f>
        <v>445151078</v>
      </c>
      <c r="G20" s="11">
        <f t="shared" si="4"/>
        <v>37644780</v>
      </c>
      <c r="H20" s="12">
        <f t="shared" si="5"/>
        <v>9.2378400492843432E-2</v>
      </c>
      <c r="I20" s="4"/>
    </row>
    <row r="21" spans="1:10" s="2" customFormat="1" ht="30" customHeight="1" x14ac:dyDescent="0.2">
      <c r="A21" s="15" t="s">
        <v>50</v>
      </c>
      <c r="B21" s="10" t="s">
        <v>0</v>
      </c>
      <c r="C21" s="11">
        <v>1873770540</v>
      </c>
      <c r="D21" s="11">
        <v>2003464906</v>
      </c>
      <c r="E21" s="11">
        <v>2079318091</v>
      </c>
      <c r="F21" s="11">
        <v>1123592968</v>
      </c>
      <c r="G21" s="11">
        <f t="shared" si="4"/>
        <v>-955725123</v>
      </c>
      <c r="H21" s="12">
        <f t="shared" si="5"/>
        <v>-0.45963391899330136</v>
      </c>
      <c r="I21" s="4"/>
    </row>
    <row r="22" spans="1:10" s="2" customFormat="1" ht="30" customHeight="1" x14ac:dyDescent="0.2">
      <c r="A22" s="15" t="s">
        <v>51</v>
      </c>
      <c r="B22" s="10" t="s">
        <v>20</v>
      </c>
      <c r="C22" s="11">
        <v>142025161</v>
      </c>
      <c r="D22" s="11">
        <v>179612777</v>
      </c>
      <c r="E22" s="11">
        <v>178840123</v>
      </c>
      <c r="F22" s="11">
        <v>174934249</v>
      </c>
      <c r="G22" s="11">
        <f t="shared" si="4"/>
        <v>-3905874</v>
      </c>
      <c r="H22" s="12">
        <f t="shared" si="5"/>
        <v>-2.1840031948535395E-2</v>
      </c>
      <c r="I22" s="4"/>
    </row>
    <row r="23" spans="1:10" s="2" customFormat="1" ht="30" customHeight="1" x14ac:dyDescent="0.2">
      <c r="A23" s="15" t="s">
        <v>52</v>
      </c>
      <c r="B23" s="10" t="s">
        <v>21</v>
      </c>
      <c r="C23" s="11">
        <v>794848279</v>
      </c>
      <c r="D23" s="11">
        <v>825642670</v>
      </c>
      <c r="E23" s="11">
        <v>918902277</v>
      </c>
      <c r="F23" s="11">
        <v>1001877181</v>
      </c>
      <c r="G23" s="11">
        <f t="shared" si="4"/>
        <v>82974904</v>
      </c>
      <c r="H23" s="12">
        <f t="shared" si="5"/>
        <v>9.0297854382180409E-2</v>
      </c>
      <c r="I23" s="4"/>
    </row>
    <row r="24" spans="1:10" s="2" customFormat="1" ht="30" customHeight="1" x14ac:dyDescent="0.2">
      <c r="A24" s="15" t="s">
        <v>53</v>
      </c>
      <c r="B24" s="10" t="s">
        <v>22</v>
      </c>
      <c r="C24" s="11">
        <v>25487995</v>
      </c>
      <c r="D24" s="11">
        <v>30777876</v>
      </c>
      <c r="E24" s="11">
        <v>38359676</v>
      </c>
      <c r="F24" s="11">
        <v>40754414</v>
      </c>
      <c r="G24" s="11">
        <f t="shared" si="4"/>
        <v>2394738</v>
      </c>
      <c r="H24" s="12">
        <f t="shared" si="5"/>
        <v>6.2428525204436036E-2</v>
      </c>
      <c r="I24" s="4"/>
    </row>
    <row r="25" spans="1:10" s="2" customFormat="1" ht="30" customHeight="1" x14ac:dyDescent="0.2">
      <c r="A25" s="15" t="s">
        <v>54</v>
      </c>
      <c r="B25" s="10" t="s">
        <v>4</v>
      </c>
      <c r="C25" s="11">
        <v>171397404</v>
      </c>
      <c r="D25" s="11">
        <v>206638641</v>
      </c>
      <c r="E25" s="11">
        <v>223536066</v>
      </c>
      <c r="F25" s="11">
        <v>196836711</v>
      </c>
      <c r="G25" s="11">
        <f t="shared" si="4"/>
        <v>-26699355</v>
      </c>
      <c r="H25" s="12">
        <f t="shared" si="5"/>
        <v>-0.11944092726405948</v>
      </c>
      <c r="I25" s="4"/>
    </row>
    <row r="26" spans="1:10" s="2" customFormat="1" ht="30" customHeight="1" x14ac:dyDescent="0.2">
      <c r="A26" s="15" t="s">
        <v>55</v>
      </c>
      <c r="B26" s="10" t="s">
        <v>3</v>
      </c>
      <c r="C26" s="11">
        <v>205182558</v>
      </c>
      <c r="D26" s="11">
        <v>160159524</v>
      </c>
      <c r="E26" s="11">
        <v>173666422</v>
      </c>
      <c r="F26" s="11">
        <v>268834594</v>
      </c>
      <c r="G26" s="11">
        <f t="shared" si="4"/>
        <v>95168172</v>
      </c>
      <c r="H26" s="12">
        <f t="shared" si="5"/>
        <v>0.54799408488993917</v>
      </c>
      <c r="I26" s="4"/>
    </row>
    <row r="27" spans="1:10" ht="20.25" customHeight="1" x14ac:dyDescent="0.2">
      <c r="A27" s="17" t="s">
        <v>73</v>
      </c>
      <c r="B27" s="17"/>
      <c r="C27" s="13">
        <f>SUM(C15:C26)</f>
        <v>12994168776</v>
      </c>
      <c r="D27" s="13">
        <f t="shared" ref="D27:G27" si="6">SUM(D15:D26)</f>
        <v>14428268186</v>
      </c>
      <c r="E27" s="13">
        <f t="shared" si="6"/>
        <v>15899240666</v>
      </c>
      <c r="F27" s="13">
        <f t="shared" si="6"/>
        <v>16112798274</v>
      </c>
      <c r="G27" s="13">
        <f t="shared" si="6"/>
        <v>213557608</v>
      </c>
      <c r="H27" s="14">
        <f t="shared" si="5"/>
        <v>1.3431937567728367E-2</v>
      </c>
      <c r="I27" s="4"/>
    </row>
    <row r="28" spans="1:10" s="2" customFormat="1" ht="30" customHeight="1" x14ac:dyDescent="0.2">
      <c r="A28" s="15">
        <v>1103</v>
      </c>
      <c r="B28" s="10" t="s">
        <v>23</v>
      </c>
      <c r="C28" s="11">
        <v>28277862</v>
      </c>
      <c r="D28" s="11">
        <v>29387528</v>
      </c>
      <c r="E28" s="11">
        <v>32544434</v>
      </c>
      <c r="F28" s="11">
        <v>35041125</v>
      </c>
      <c r="G28" s="11">
        <f t="shared" ref="G28:G48" si="7">+F28-E28</f>
        <v>2496691</v>
      </c>
      <c r="H28" s="12">
        <f t="shared" ref="H28:H49" si="8">+G28/E28</f>
        <v>7.6716374910683657E-2</v>
      </c>
      <c r="I28" s="4"/>
    </row>
    <row r="29" spans="1:10" s="2" customFormat="1" ht="30" customHeight="1" x14ac:dyDescent="0.2">
      <c r="A29" s="15">
        <v>1106</v>
      </c>
      <c r="B29" s="10" t="s">
        <v>24</v>
      </c>
      <c r="C29" s="11">
        <v>108638623</v>
      </c>
      <c r="D29" s="11">
        <v>122600367</v>
      </c>
      <c r="E29" s="11">
        <v>137316627</v>
      </c>
      <c r="F29" s="11">
        <v>152367075</v>
      </c>
      <c r="G29" s="11">
        <f t="shared" si="7"/>
        <v>15050448</v>
      </c>
      <c r="H29" s="12">
        <f t="shared" si="8"/>
        <v>0.10960397388729917</v>
      </c>
      <c r="I29" s="4"/>
    </row>
    <row r="30" spans="1:10" s="2" customFormat="1" ht="30" customHeight="1" x14ac:dyDescent="0.2">
      <c r="A30" s="15">
        <v>1107</v>
      </c>
      <c r="B30" s="10" t="s">
        <v>25</v>
      </c>
      <c r="C30" s="11">
        <v>23160401</v>
      </c>
      <c r="D30" s="11">
        <v>26673609</v>
      </c>
      <c r="E30" s="11">
        <v>30579703</v>
      </c>
      <c r="F30" s="11">
        <v>33861738</v>
      </c>
      <c r="G30" s="11">
        <f t="shared" si="7"/>
        <v>3282035</v>
      </c>
      <c r="H30" s="12">
        <f t="shared" si="8"/>
        <v>0.10732723597740632</v>
      </c>
      <c r="I30" s="4"/>
    </row>
    <row r="31" spans="1:10" s="2" customFormat="1" ht="30" customHeight="1" x14ac:dyDescent="0.2">
      <c r="A31" s="15">
        <v>1108</v>
      </c>
      <c r="B31" s="10" t="s">
        <v>26</v>
      </c>
      <c r="C31" s="11">
        <v>108719603</v>
      </c>
      <c r="D31" s="11">
        <v>135575244</v>
      </c>
      <c r="E31" s="11">
        <v>155432106</v>
      </c>
      <c r="F31" s="11">
        <v>161370706</v>
      </c>
      <c r="G31" s="11">
        <f t="shared" si="7"/>
        <v>5938600</v>
      </c>
      <c r="H31" s="12">
        <f t="shared" si="8"/>
        <v>3.8207035552873483E-2</v>
      </c>
      <c r="I31" s="4"/>
    </row>
    <row r="32" spans="1:10" s="2" customFormat="1" ht="30" customHeight="1" x14ac:dyDescent="0.2">
      <c r="A32" s="15">
        <v>1109</v>
      </c>
      <c r="B32" s="10" t="s">
        <v>27</v>
      </c>
      <c r="C32" s="11">
        <v>8112726</v>
      </c>
      <c r="D32" s="11">
        <v>9275204</v>
      </c>
      <c r="E32" s="11">
        <v>8912699</v>
      </c>
      <c r="F32" s="11">
        <v>0</v>
      </c>
      <c r="G32" s="11">
        <f t="shared" si="7"/>
        <v>-8912699</v>
      </c>
      <c r="H32" s="12">
        <f t="shared" si="8"/>
        <v>-1</v>
      </c>
      <c r="I32" s="4"/>
    </row>
    <row r="33" spans="1:10" ht="30" customHeight="1" x14ac:dyDescent="0.2">
      <c r="A33" s="15">
        <v>1110</v>
      </c>
      <c r="B33" s="10" t="s">
        <v>28</v>
      </c>
      <c r="C33" s="11">
        <v>227709204</v>
      </c>
      <c r="D33" s="11">
        <v>278852550</v>
      </c>
      <c r="E33" s="11">
        <v>294546880</v>
      </c>
      <c r="F33" s="11">
        <v>305058613</v>
      </c>
      <c r="G33" s="11">
        <f t="shared" si="7"/>
        <v>10511733</v>
      </c>
      <c r="H33" s="12">
        <f t="shared" si="8"/>
        <v>3.5687809696032087E-2</v>
      </c>
      <c r="I33" s="1"/>
    </row>
    <row r="34" spans="1:10" ht="30" customHeight="1" x14ac:dyDescent="0.2">
      <c r="A34" s="15">
        <v>1111</v>
      </c>
      <c r="B34" s="10" t="s">
        <v>29</v>
      </c>
      <c r="C34" s="11">
        <v>65000000</v>
      </c>
      <c r="D34" s="11">
        <v>65000000</v>
      </c>
      <c r="E34" s="11">
        <v>75000000</v>
      </c>
      <c r="F34" s="11">
        <v>90341078</v>
      </c>
      <c r="G34" s="11">
        <f t="shared" si="7"/>
        <v>15341078</v>
      </c>
      <c r="H34" s="12">
        <f t="shared" si="8"/>
        <v>0.20454770666666666</v>
      </c>
    </row>
    <row r="35" spans="1:10" ht="30" customHeight="1" x14ac:dyDescent="0.2">
      <c r="A35" s="15">
        <v>1112</v>
      </c>
      <c r="B35" s="10" t="s">
        <v>30</v>
      </c>
      <c r="C35" s="11">
        <v>49712356</v>
      </c>
      <c r="D35" s="11">
        <v>49720194</v>
      </c>
      <c r="E35" s="11">
        <v>109750515</v>
      </c>
      <c r="F35" s="11">
        <v>109772926</v>
      </c>
      <c r="G35" s="11">
        <f t="shared" si="7"/>
        <v>22411</v>
      </c>
      <c r="H35" s="12">
        <f t="shared" si="8"/>
        <v>2.0419949737821277E-4</v>
      </c>
      <c r="I35" s="1"/>
    </row>
    <row r="36" spans="1:10" ht="30" customHeight="1" x14ac:dyDescent="0.2">
      <c r="A36" s="15">
        <v>1113</v>
      </c>
      <c r="B36" s="10" t="s">
        <v>31</v>
      </c>
      <c r="C36" s="11">
        <v>80125686</v>
      </c>
      <c r="D36" s="11">
        <v>87993356</v>
      </c>
      <c r="E36" s="11">
        <v>100110785</v>
      </c>
      <c r="F36" s="11">
        <v>96798950</v>
      </c>
      <c r="G36" s="11">
        <f t="shared" si="7"/>
        <v>-3311835</v>
      </c>
      <c r="H36" s="12">
        <f t="shared" si="8"/>
        <v>-3.3081700438169576E-2</v>
      </c>
      <c r="I36" s="1"/>
    </row>
    <row r="37" spans="1:10" ht="30" customHeight="1" x14ac:dyDescent="0.2">
      <c r="A37" s="15">
        <v>1116</v>
      </c>
      <c r="B37" s="10" t="s">
        <v>2</v>
      </c>
      <c r="C37" s="11">
        <v>25402136</v>
      </c>
      <c r="D37" s="11">
        <v>32907101</v>
      </c>
      <c r="E37" s="11">
        <v>42395142</v>
      </c>
      <c r="F37" s="11">
        <v>37579592</v>
      </c>
      <c r="G37" s="11">
        <f t="shared" si="7"/>
        <v>-4815550</v>
      </c>
      <c r="H37" s="12">
        <f t="shared" si="8"/>
        <v>-0.11358730677208252</v>
      </c>
    </row>
    <row r="38" spans="1:10" ht="30" customHeight="1" x14ac:dyDescent="0.2">
      <c r="A38" s="15">
        <v>1117</v>
      </c>
      <c r="B38" s="10" t="s">
        <v>32</v>
      </c>
      <c r="C38" s="11">
        <v>7384941</v>
      </c>
      <c r="D38" s="11">
        <v>7850778</v>
      </c>
      <c r="E38" s="11">
        <v>11289949</v>
      </c>
      <c r="F38" s="11">
        <v>11289949</v>
      </c>
      <c r="G38" s="11">
        <f t="shared" si="7"/>
        <v>0</v>
      </c>
      <c r="H38" s="12">
        <f t="shared" si="8"/>
        <v>0</v>
      </c>
      <c r="I38" s="1"/>
    </row>
    <row r="39" spans="1:10" ht="30" customHeight="1" x14ac:dyDescent="0.2">
      <c r="A39" s="15">
        <v>1118</v>
      </c>
      <c r="B39" s="10" t="s">
        <v>33</v>
      </c>
      <c r="C39" s="11">
        <v>11554057</v>
      </c>
      <c r="D39" s="11">
        <v>35240485</v>
      </c>
      <c r="E39" s="11">
        <v>42471461</v>
      </c>
      <c r="F39" s="11">
        <v>49034008</v>
      </c>
      <c r="G39" s="11">
        <f t="shared" si="7"/>
        <v>6562547</v>
      </c>
      <c r="H39" s="12">
        <f t="shared" si="8"/>
        <v>0.154516629413808</v>
      </c>
      <c r="I39" s="1"/>
    </row>
    <row r="40" spans="1:10" ht="49.5" customHeight="1" x14ac:dyDescent="0.2">
      <c r="A40" s="15">
        <v>1119</v>
      </c>
      <c r="B40" s="10" t="s">
        <v>34</v>
      </c>
      <c r="C40" s="11">
        <v>3209268</v>
      </c>
      <c r="D40" s="11">
        <v>4746717</v>
      </c>
      <c r="E40" s="11">
        <v>4746717</v>
      </c>
      <c r="F40" s="11">
        <v>4640813</v>
      </c>
      <c r="G40" s="11">
        <f t="shared" si="7"/>
        <v>-105904</v>
      </c>
      <c r="H40" s="12">
        <f t="shared" si="8"/>
        <v>-2.2310999370722964E-2</v>
      </c>
      <c r="I40" s="1"/>
    </row>
    <row r="41" spans="1:10" ht="30" customHeight="1" x14ac:dyDescent="0.2">
      <c r="A41" s="15">
        <v>1120</v>
      </c>
      <c r="B41" s="10" t="s">
        <v>35</v>
      </c>
      <c r="C41" s="11">
        <v>12125075</v>
      </c>
      <c r="D41" s="11">
        <v>12125000</v>
      </c>
      <c r="E41" s="11">
        <v>12125000</v>
      </c>
      <c r="F41" s="11">
        <v>9753922</v>
      </c>
      <c r="G41" s="11">
        <f t="shared" si="7"/>
        <v>-2371078</v>
      </c>
      <c r="H41" s="12">
        <f t="shared" si="8"/>
        <v>-0.19555282474226804</v>
      </c>
    </row>
    <row r="42" spans="1:10" ht="30" customHeight="1" x14ac:dyDescent="0.2">
      <c r="A42" s="15">
        <v>1121</v>
      </c>
      <c r="B42" s="10" t="s">
        <v>36</v>
      </c>
      <c r="C42" s="11">
        <v>5004019</v>
      </c>
      <c r="D42" s="11">
        <v>5004019</v>
      </c>
      <c r="E42" s="11">
        <v>4724690</v>
      </c>
      <c r="F42" s="11">
        <v>4827959</v>
      </c>
      <c r="G42" s="11">
        <f t="shared" si="7"/>
        <v>103269</v>
      </c>
      <c r="H42" s="12">
        <f t="shared" si="8"/>
        <v>2.1857307040250261E-2</v>
      </c>
      <c r="I42" s="1"/>
    </row>
    <row r="43" spans="1:10" ht="30" customHeight="1" x14ac:dyDescent="0.2">
      <c r="A43" s="15">
        <v>1122</v>
      </c>
      <c r="B43" s="10" t="s">
        <v>37</v>
      </c>
      <c r="C43" s="11">
        <v>34000000</v>
      </c>
      <c r="D43" s="11">
        <v>51074589</v>
      </c>
      <c r="E43" s="11">
        <v>56957919</v>
      </c>
      <c r="F43" s="11">
        <v>56957919</v>
      </c>
      <c r="G43" s="11">
        <f t="shared" si="7"/>
        <v>0</v>
      </c>
      <c r="H43" s="12">
        <f t="shared" si="8"/>
        <v>0</v>
      </c>
      <c r="J43" s="1"/>
    </row>
    <row r="44" spans="1:10" ht="30" customHeight="1" x14ac:dyDescent="0.2">
      <c r="A44" s="15">
        <v>1125</v>
      </c>
      <c r="B44" s="10" t="s">
        <v>38</v>
      </c>
      <c r="C44" s="11">
        <v>5639664</v>
      </c>
      <c r="D44" s="11">
        <v>5636805</v>
      </c>
      <c r="E44" s="11">
        <v>5638244</v>
      </c>
      <c r="F44" s="11">
        <v>5638244</v>
      </c>
      <c r="G44" s="11">
        <f t="shared" si="7"/>
        <v>0</v>
      </c>
      <c r="H44" s="12">
        <f t="shared" si="8"/>
        <v>0</v>
      </c>
      <c r="I44" s="1"/>
    </row>
    <row r="45" spans="1:10" ht="30" customHeight="1" x14ac:dyDescent="0.2">
      <c r="A45" s="15">
        <v>1127</v>
      </c>
      <c r="B45" s="10" t="s">
        <v>39</v>
      </c>
      <c r="C45" s="11">
        <v>1700000</v>
      </c>
      <c r="D45" s="11">
        <v>2700000</v>
      </c>
      <c r="E45" s="11">
        <v>2700000</v>
      </c>
      <c r="F45" s="11">
        <v>2700000</v>
      </c>
      <c r="G45" s="11">
        <f t="shared" si="7"/>
        <v>0</v>
      </c>
      <c r="H45" s="12">
        <f t="shared" si="8"/>
        <v>0</v>
      </c>
    </row>
    <row r="46" spans="1:10" ht="30" customHeight="1" x14ac:dyDescent="0.2">
      <c r="A46" s="15">
        <v>1129</v>
      </c>
      <c r="B46" s="10" t="s">
        <v>40</v>
      </c>
      <c r="C46" s="11">
        <v>167528819</v>
      </c>
      <c r="D46" s="11">
        <v>285224584</v>
      </c>
      <c r="E46" s="11">
        <v>339169845</v>
      </c>
      <c r="F46" s="11">
        <v>306884659</v>
      </c>
      <c r="G46" s="11">
        <f t="shared" si="7"/>
        <v>-32285186</v>
      </c>
      <c r="H46" s="12">
        <f t="shared" si="8"/>
        <v>-9.5188845576764061E-2</v>
      </c>
      <c r="I46" s="1"/>
    </row>
    <row r="47" spans="1:10" ht="30" customHeight="1" x14ac:dyDescent="0.2">
      <c r="A47" s="15">
        <v>1131</v>
      </c>
      <c r="B47" s="10" t="s">
        <v>41</v>
      </c>
      <c r="C47" s="11">
        <v>3412712</v>
      </c>
      <c r="D47" s="11">
        <v>45500226</v>
      </c>
      <c r="E47" s="11">
        <v>69565580</v>
      </c>
      <c r="F47" s="11">
        <v>70527802</v>
      </c>
      <c r="G47" s="11">
        <f t="shared" si="7"/>
        <v>962222</v>
      </c>
      <c r="H47" s="12">
        <f t="shared" si="8"/>
        <v>1.3831869151382048E-2</v>
      </c>
    </row>
    <row r="48" spans="1:10" ht="30" customHeight="1" x14ac:dyDescent="0.2">
      <c r="A48" s="15">
        <v>1133</v>
      </c>
      <c r="B48" s="10" t="s">
        <v>42</v>
      </c>
      <c r="C48" s="11">
        <v>10245325</v>
      </c>
      <c r="D48" s="11">
        <v>10739667</v>
      </c>
      <c r="E48" s="11">
        <v>12702035</v>
      </c>
      <c r="F48" s="11">
        <v>12702035</v>
      </c>
      <c r="G48" s="11">
        <f t="shared" si="7"/>
        <v>0</v>
      </c>
      <c r="H48" s="12">
        <f t="shared" si="8"/>
        <v>0</v>
      </c>
    </row>
    <row r="49" spans="1:10" ht="30.75" customHeight="1" x14ac:dyDescent="0.2">
      <c r="A49" s="17" t="s">
        <v>60</v>
      </c>
      <c r="B49" s="17"/>
      <c r="C49" s="13">
        <f>SUM(C28:C48)</f>
        <v>986662477</v>
      </c>
      <c r="D49" s="13">
        <f>SUM(D28:D48)</f>
        <v>1303828023</v>
      </c>
      <c r="E49" s="13">
        <f>SUM(E28:E48)</f>
        <v>1548680331</v>
      </c>
      <c r="F49" s="13">
        <f>SUM(F28:F48)</f>
        <v>1557149113</v>
      </c>
      <c r="G49" s="13">
        <f>SUM(G28:G48)</f>
        <v>8468782</v>
      </c>
      <c r="H49" s="14">
        <f t="shared" si="8"/>
        <v>5.468386102980732E-3</v>
      </c>
      <c r="J49" s="1"/>
    </row>
    <row r="50" spans="1:10" ht="30" customHeight="1" x14ac:dyDescent="0.2">
      <c r="A50" s="15">
        <v>3001</v>
      </c>
      <c r="B50" s="10" t="s">
        <v>66</v>
      </c>
      <c r="C50" s="11">
        <v>78584233</v>
      </c>
      <c r="D50" s="11">
        <v>147860298</v>
      </c>
      <c r="E50" s="11">
        <v>146056163</v>
      </c>
      <c r="F50" s="11">
        <f>171001899+6443800</f>
        <v>177445699</v>
      </c>
      <c r="G50" s="11">
        <f t="shared" ref="G50:G54" si="9">+F50-E50</f>
        <v>31389536</v>
      </c>
      <c r="H50" s="12">
        <f t="shared" ref="H50:H56" si="10">+G50/E50</f>
        <v>0.21491414915507537</v>
      </c>
      <c r="J50" s="1"/>
    </row>
    <row r="51" spans="1:10" ht="30" customHeight="1" x14ac:dyDescent="0.2">
      <c r="A51" s="15">
        <v>3002</v>
      </c>
      <c r="B51" s="10" t="s">
        <v>67</v>
      </c>
      <c r="C51" s="11">
        <v>21653228</v>
      </c>
      <c r="D51" s="11">
        <v>44002327</v>
      </c>
      <c r="E51" s="11">
        <v>47948056</v>
      </c>
      <c r="F51" s="11">
        <v>67485703</v>
      </c>
      <c r="G51" s="11">
        <f t="shared" si="9"/>
        <v>19537647</v>
      </c>
      <c r="H51" s="12">
        <f t="shared" si="10"/>
        <v>0.40747526865322758</v>
      </c>
    </row>
    <row r="52" spans="1:10" ht="30" customHeight="1" x14ac:dyDescent="0.2">
      <c r="A52" s="15">
        <v>3003</v>
      </c>
      <c r="B52" s="10" t="s">
        <v>68</v>
      </c>
      <c r="C52" s="11">
        <v>21508950</v>
      </c>
      <c r="D52" s="11">
        <v>43934055</v>
      </c>
      <c r="E52" s="11">
        <v>48145029</v>
      </c>
      <c r="F52" s="11">
        <v>67337737</v>
      </c>
      <c r="G52" s="11">
        <f t="shared" si="9"/>
        <v>19192708</v>
      </c>
      <c r="H52" s="12">
        <f t="shared" si="10"/>
        <v>0.39864360659124332</v>
      </c>
    </row>
    <row r="53" spans="1:10" ht="30" customHeight="1" x14ac:dyDescent="0.2">
      <c r="A53" s="15">
        <v>3004</v>
      </c>
      <c r="B53" s="10" t="s">
        <v>69</v>
      </c>
      <c r="C53" s="11">
        <v>315727829</v>
      </c>
      <c r="D53" s="11">
        <v>577881854</v>
      </c>
      <c r="E53" s="11">
        <v>640307186</v>
      </c>
      <c r="F53" s="11">
        <v>722247336</v>
      </c>
      <c r="G53" s="11">
        <f t="shared" si="9"/>
        <v>81940150</v>
      </c>
      <c r="H53" s="12">
        <f t="shared" si="10"/>
        <v>0.12797006154480359</v>
      </c>
    </row>
    <row r="54" spans="1:10" ht="30" customHeight="1" x14ac:dyDescent="0.2">
      <c r="A54" s="15">
        <v>3005</v>
      </c>
      <c r="B54" s="10" t="s">
        <v>70</v>
      </c>
      <c r="C54" s="11">
        <v>22387232</v>
      </c>
      <c r="D54" s="11">
        <v>44388327</v>
      </c>
      <c r="E54" s="11">
        <v>51784454</v>
      </c>
      <c r="F54" s="11">
        <v>69239235</v>
      </c>
      <c r="G54" s="11">
        <f t="shared" si="9"/>
        <v>17454781</v>
      </c>
      <c r="H54" s="12">
        <f t="shared" si="10"/>
        <v>0.33706604302519055</v>
      </c>
    </row>
    <row r="55" spans="1:10" ht="30" customHeight="1" x14ac:dyDescent="0.2">
      <c r="A55" s="17" t="s">
        <v>72</v>
      </c>
      <c r="B55" s="17"/>
      <c r="C55" s="13">
        <f>SUM(C50:C54)</f>
        <v>459861472</v>
      </c>
      <c r="D55" s="13">
        <f t="shared" ref="D55:G55" si="11">SUM(D50:D54)</f>
        <v>858066861</v>
      </c>
      <c r="E55" s="13">
        <f t="shared" ref="E55:F55" si="12">SUM(E50:E54)</f>
        <v>934240888</v>
      </c>
      <c r="F55" s="13">
        <f t="shared" si="12"/>
        <v>1103755710</v>
      </c>
      <c r="G55" s="13">
        <f t="shared" si="11"/>
        <v>169514822</v>
      </c>
      <c r="H55" s="14">
        <f t="shared" si="10"/>
        <v>0.18144658853766632</v>
      </c>
    </row>
    <row r="56" spans="1:10" ht="20.25" customHeight="1" x14ac:dyDescent="0.2">
      <c r="A56" s="17" t="s">
        <v>5</v>
      </c>
      <c r="B56" s="17"/>
      <c r="C56" s="13">
        <f>+C7+C14+C27+C49+C55</f>
        <v>15256661833</v>
      </c>
      <c r="D56" s="13">
        <f>+D7+D14+D27+D49+D55</f>
        <v>17487709561</v>
      </c>
      <c r="E56" s="13">
        <f>+E7+E14+E27+E49+E55</f>
        <v>19458388136</v>
      </c>
      <c r="F56" s="13">
        <f>+F7+F14+F27+F49+F55</f>
        <v>19811188190</v>
      </c>
      <c r="G56" s="13">
        <f>+G7+G14+G27+G49+G55</f>
        <v>352800054</v>
      </c>
      <c r="H56" s="14">
        <f t="shared" si="10"/>
        <v>1.8131000961342937E-2</v>
      </c>
    </row>
    <row r="57" spans="1:10" ht="30" customHeight="1" x14ac:dyDescent="0.2">
      <c r="A57" s="7"/>
      <c r="G57"/>
    </row>
    <row r="58" spans="1:10" ht="30" customHeight="1" x14ac:dyDescent="0.2">
      <c r="A58" s="17" t="s">
        <v>43</v>
      </c>
      <c r="B58" s="17"/>
      <c r="C58" s="17"/>
      <c r="D58" s="17"/>
      <c r="E58" s="17"/>
      <c r="F58" s="17"/>
      <c r="G58" s="17"/>
      <c r="H58" s="17"/>
      <c r="I58" s="1"/>
    </row>
    <row r="59" spans="1:10" ht="30" customHeight="1" x14ac:dyDescent="0.2">
      <c r="A59" s="8" t="s">
        <v>6</v>
      </c>
      <c r="B59" s="8" t="s">
        <v>7</v>
      </c>
      <c r="C59" s="8">
        <v>2022</v>
      </c>
      <c r="D59" s="8">
        <v>2023</v>
      </c>
      <c r="E59" s="8">
        <v>2024</v>
      </c>
      <c r="F59" s="8">
        <v>2025</v>
      </c>
      <c r="G59" s="8" t="s">
        <v>8</v>
      </c>
      <c r="H59" s="8" t="s">
        <v>9</v>
      </c>
      <c r="I59" s="6"/>
    </row>
    <row r="60" spans="1:10" ht="30" customHeight="1" x14ac:dyDescent="0.2">
      <c r="A60" s="15" t="s">
        <v>46</v>
      </c>
      <c r="B60" s="10" t="s">
        <v>18</v>
      </c>
      <c r="C60" s="11">
        <v>224587097</v>
      </c>
      <c r="D60" s="11">
        <v>258711791</v>
      </c>
      <c r="E60" s="11">
        <v>302406812</v>
      </c>
      <c r="F60" s="11">
        <v>309718098</v>
      </c>
      <c r="G60" s="11">
        <f t="shared" ref="G60" si="13">+F60-E60</f>
        <v>7311286</v>
      </c>
      <c r="H60" s="12">
        <f t="shared" ref="H60" si="14">+G60/E60</f>
        <v>2.4176988446940145E-2</v>
      </c>
    </row>
    <row r="61" spans="1:10" ht="20.25" customHeight="1" x14ac:dyDescent="0.2">
      <c r="A61" s="17" t="s">
        <v>74</v>
      </c>
      <c r="B61" s="17"/>
      <c r="C61" s="13">
        <f>SUM(C60)</f>
        <v>224587097</v>
      </c>
      <c r="D61" s="13">
        <f t="shared" ref="D61:G61" si="15">SUM(D60)</f>
        <v>258711791</v>
      </c>
      <c r="E61" s="13">
        <f t="shared" si="15"/>
        <v>302406812</v>
      </c>
      <c r="F61" s="13">
        <f t="shared" si="15"/>
        <v>309718098</v>
      </c>
      <c r="G61" s="13">
        <f t="shared" si="15"/>
        <v>7311286</v>
      </c>
      <c r="H61" s="14">
        <f>+G61/D61</f>
        <v>2.8260350916901194E-2</v>
      </c>
    </row>
    <row r="62" spans="1:10" ht="30" customHeight="1" x14ac:dyDescent="0.2">
      <c r="A62" s="15">
        <v>3001</v>
      </c>
      <c r="B62" s="10" t="s">
        <v>66</v>
      </c>
      <c r="C62" s="11">
        <v>981778599</v>
      </c>
      <c r="D62" s="11">
        <v>1069212145</v>
      </c>
      <c r="E62" s="11">
        <v>1143587814</v>
      </c>
      <c r="F62" s="11">
        <v>1322104596</v>
      </c>
      <c r="G62" s="11">
        <f t="shared" ref="G62:G66" si="16">+F62-E62</f>
        <v>178516782</v>
      </c>
      <c r="H62" s="12">
        <f t="shared" ref="H62:H66" si="17">+G62/E62</f>
        <v>0.15610238218225714</v>
      </c>
      <c r="J62" s="1"/>
    </row>
    <row r="63" spans="1:10" ht="30" customHeight="1" x14ac:dyDescent="0.2">
      <c r="A63" s="15">
        <v>3002</v>
      </c>
      <c r="B63" s="10" t="s">
        <v>67</v>
      </c>
      <c r="C63" s="11">
        <v>393833637</v>
      </c>
      <c r="D63" s="11">
        <v>449762679</v>
      </c>
      <c r="E63" s="11">
        <v>469888989</v>
      </c>
      <c r="F63" s="11">
        <v>553001345</v>
      </c>
      <c r="G63" s="11">
        <f t="shared" si="16"/>
        <v>83112356</v>
      </c>
      <c r="H63" s="12">
        <f t="shared" si="17"/>
        <v>0.17687657711851595</v>
      </c>
      <c r="J63" s="1"/>
    </row>
    <row r="64" spans="1:10" ht="30" customHeight="1" x14ac:dyDescent="0.2">
      <c r="A64" s="15">
        <v>3003</v>
      </c>
      <c r="B64" s="10" t="s">
        <v>68</v>
      </c>
      <c r="C64" s="11">
        <v>357621160</v>
      </c>
      <c r="D64" s="11">
        <v>399073238</v>
      </c>
      <c r="E64" s="11">
        <v>430759796</v>
      </c>
      <c r="F64" s="11">
        <v>520565532</v>
      </c>
      <c r="G64" s="11">
        <f t="shared" si="16"/>
        <v>89805736</v>
      </c>
      <c r="H64" s="12">
        <f t="shared" si="17"/>
        <v>0.20848216763479013</v>
      </c>
      <c r="J64" s="1"/>
    </row>
    <row r="65" spans="1:10" ht="30" customHeight="1" x14ac:dyDescent="0.2">
      <c r="A65" s="15">
        <v>3004</v>
      </c>
      <c r="B65" s="10" t="s">
        <v>69</v>
      </c>
      <c r="C65" s="11">
        <v>1213375987</v>
      </c>
      <c r="D65" s="11">
        <v>1582083365</v>
      </c>
      <c r="E65" s="11">
        <v>1783147612</v>
      </c>
      <c r="F65" s="11">
        <v>2125090148</v>
      </c>
      <c r="G65" s="11">
        <f t="shared" si="16"/>
        <v>341942536</v>
      </c>
      <c r="H65" s="12">
        <f t="shared" si="17"/>
        <v>0.19176344891406555</v>
      </c>
      <c r="J65" s="1"/>
    </row>
    <row r="66" spans="1:10" ht="30" customHeight="1" x14ac:dyDescent="0.2">
      <c r="A66" s="15">
        <v>3005</v>
      </c>
      <c r="B66" s="10" t="s">
        <v>70</v>
      </c>
      <c r="C66" s="11">
        <v>237205093</v>
      </c>
      <c r="D66" s="11">
        <v>288540733</v>
      </c>
      <c r="E66" s="11">
        <v>308928561</v>
      </c>
      <c r="F66" s="11">
        <v>357436376</v>
      </c>
      <c r="G66" s="11">
        <f t="shared" si="16"/>
        <v>48507815</v>
      </c>
      <c r="H66" s="12">
        <f t="shared" si="17"/>
        <v>0.15701952206354919</v>
      </c>
      <c r="J66" s="1"/>
    </row>
    <row r="67" spans="1:10" ht="31.5" customHeight="1" x14ac:dyDescent="0.2">
      <c r="A67" s="17" t="s">
        <v>71</v>
      </c>
      <c r="B67" s="17"/>
      <c r="C67" s="13">
        <f>SUM(C62:C66)</f>
        <v>3183814476</v>
      </c>
      <c r="D67" s="13">
        <f t="shared" ref="D67:G67" si="18">SUM(D62:D66)</f>
        <v>3788672160</v>
      </c>
      <c r="E67" s="13">
        <f t="shared" ref="E67:F67" si="19">SUM(E62:E66)</f>
        <v>4136312772</v>
      </c>
      <c r="F67" s="13">
        <f t="shared" si="19"/>
        <v>4878197997</v>
      </c>
      <c r="G67" s="13">
        <f t="shared" si="18"/>
        <v>741885225</v>
      </c>
      <c r="H67" s="14">
        <f t="shared" ref="H67:H70" si="20">+G67/D67</f>
        <v>0.19581668554821594</v>
      </c>
      <c r="J67" s="1"/>
    </row>
    <row r="68" spans="1:10" ht="20.25" customHeight="1" x14ac:dyDescent="0.2">
      <c r="A68" s="17" t="s">
        <v>43</v>
      </c>
      <c r="B68" s="17"/>
      <c r="C68" s="13">
        <f>+C61+C67</f>
        <v>3408401573</v>
      </c>
      <c r="D68" s="13">
        <f t="shared" ref="D68:G68" si="21">+D61+D67</f>
        <v>4047383951</v>
      </c>
      <c r="E68" s="13">
        <f t="shared" ref="E68:F68" si="22">+E61+E67</f>
        <v>4438719584</v>
      </c>
      <c r="F68" s="13">
        <f t="shared" si="22"/>
        <v>5187916095</v>
      </c>
      <c r="G68" s="13">
        <f t="shared" si="21"/>
        <v>749196511</v>
      </c>
      <c r="H68" s="14">
        <f t="shared" si="20"/>
        <v>0.18510636007609152</v>
      </c>
    </row>
    <row r="70" spans="1:10" ht="20.25" customHeight="1" x14ac:dyDescent="0.2">
      <c r="A70" s="17" t="s">
        <v>58</v>
      </c>
      <c r="B70" s="17"/>
      <c r="C70" s="13">
        <f>+C56+C68</f>
        <v>18665063406</v>
      </c>
      <c r="D70" s="13">
        <f t="shared" ref="D70:G70" si="23">+D56+D68</f>
        <v>21535093512</v>
      </c>
      <c r="E70" s="13">
        <f t="shared" si="23"/>
        <v>23897107720</v>
      </c>
      <c r="F70" s="13">
        <f t="shared" si="23"/>
        <v>24999104285</v>
      </c>
      <c r="G70" s="13">
        <f t="shared" si="23"/>
        <v>1101996565</v>
      </c>
      <c r="H70" s="14">
        <f t="shared" si="20"/>
        <v>5.1172128153793919E-2</v>
      </c>
    </row>
    <row r="71" spans="1:10" x14ac:dyDescent="0.2">
      <c r="E71" s="1"/>
      <c r="F71" s="1"/>
    </row>
    <row r="72" spans="1:10" x14ac:dyDescent="0.2">
      <c r="C72" s="1"/>
      <c r="E72" s="1"/>
      <c r="F72" s="1"/>
    </row>
    <row r="73" spans="1:10" x14ac:dyDescent="0.2">
      <c r="E73" s="1"/>
      <c r="F73" s="1"/>
    </row>
    <row r="74" spans="1:10" x14ac:dyDescent="0.2">
      <c r="E74" s="1"/>
      <c r="F74" s="1"/>
    </row>
    <row r="75" spans="1:10" x14ac:dyDescent="0.2">
      <c r="C75" s="1"/>
      <c r="E75" s="1"/>
      <c r="F75" s="1"/>
    </row>
    <row r="76" spans="1:10" x14ac:dyDescent="0.2">
      <c r="C76" s="1"/>
    </row>
  </sheetData>
  <mergeCells count="13">
    <mergeCell ref="A70:B70"/>
    <mergeCell ref="A67:B67"/>
    <mergeCell ref="A68:B68"/>
    <mergeCell ref="A3:H3"/>
    <mergeCell ref="A7:B7"/>
    <mergeCell ref="A1:H1"/>
    <mergeCell ref="A58:H58"/>
    <mergeCell ref="A61:B61"/>
    <mergeCell ref="A14:B14"/>
    <mergeCell ref="A27:B27"/>
    <mergeCell ref="A49:B49"/>
    <mergeCell ref="A55:B55"/>
    <mergeCell ref="A56:B56"/>
  </mergeCells>
  <printOptions horizontalCentered="1"/>
  <pageMargins left="0.98425196850393704" right="0.78740157480314965" top="1.1811023622047245" bottom="0.74803149606299213" header="0.31496062992125984" footer="0"/>
  <pageSetup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GASTO PROGRAMABLE</vt:lpstr>
      <vt:lpstr>Hoja1</vt:lpstr>
      <vt:lpstr>'GASTO PROGRAMABLE'!Títulos_a_imprimir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2024-10-21T21:39:40Z</cp:lastPrinted>
  <dcterms:created xsi:type="dcterms:W3CDTF">2018-01-12T20:55:08Z</dcterms:created>
  <dcterms:modified xsi:type="dcterms:W3CDTF">2024-12-18T21:44:09Z</dcterms:modified>
</cp:coreProperties>
</file>